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ПДиНП\2026\ГАД к прогнозу 26-28\197\"/>
    </mc:Choice>
  </mc:AlternateContent>
  <xr:revisionPtr revIDLastSave="0" documentId="13_ncr:1_{CAAACB9E-7940-426E-8DC5-239709B7B746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неналоговые и гос.пошлина" sheetId="1" r:id="rId1"/>
  </sheets>
  <definedNames>
    <definedName name="Print_Titles" localSheetId="0">'неналоговые и гос.пошлина'!$7:$9</definedName>
    <definedName name="_xlnm.Print_Area" localSheetId="0">'неналоговые и гос.пошлина'!$A$1:$P$38</definedName>
  </definedNames>
  <calcPr calcId="191029"/>
</workbook>
</file>

<file path=xl/calcChain.xml><?xml version="1.0" encoding="utf-8"?>
<calcChain xmlns="http://schemas.openxmlformats.org/spreadsheetml/2006/main">
  <c r="I26" i="1" l="1"/>
  <c r="P27" i="1"/>
  <c r="N27" i="1"/>
  <c r="L27" i="1"/>
  <c r="J27" i="1"/>
  <c r="H27" i="1"/>
  <c r="F27" i="1"/>
  <c r="D27" i="1"/>
  <c r="O26" i="1"/>
  <c r="M26" i="1"/>
  <c r="K26" i="1"/>
  <c r="G26" i="1"/>
  <c r="N22" i="1"/>
  <c r="L22" i="1"/>
  <c r="H22" i="1"/>
  <c r="H26" i="1" s="1"/>
  <c r="E22" i="1"/>
  <c r="D22" i="1"/>
  <c r="F22" i="1" s="1"/>
  <c r="P19" i="1"/>
  <c r="N19" i="1"/>
  <c r="L19" i="1"/>
  <c r="J19" i="1"/>
  <c r="F19" i="1"/>
  <c r="L15" i="1"/>
  <c r="F15" i="1"/>
  <c r="E15" i="1"/>
  <c r="E26" i="1" s="1"/>
  <c r="D15" i="1"/>
  <c r="P14" i="1"/>
  <c r="N14" i="1"/>
  <c r="L14" i="1"/>
  <c r="J14" i="1"/>
  <c r="D14" i="1"/>
  <c r="F14" i="1" s="1"/>
  <c r="L13" i="1"/>
  <c r="J13" i="1"/>
  <c r="D13" i="1"/>
  <c r="P12" i="1"/>
  <c r="N12" i="1"/>
  <c r="L12" i="1"/>
  <c r="J12" i="1"/>
  <c r="F12" i="1"/>
  <c r="D12" i="1"/>
  <c r="P11" i="1"/>
  <c r="N11" i="1"/>
  <c r="L11" i="1"/>
  <c r="J11" i="1"/>
  <c r="D11" i="1"/>
  <c r="F11" i="1" s="1"/>
  <c r="P10" i="1"/>
  <c r="N10" i="1"/>
  <c r="L10" i="1"/>
  <c r="J10" i="1"/>
  <c r="F10" i="1"/>
  <c r="D10" i="1"/>
  <c r="D26" i="1" l="1"/>
  <c r="J15" i="1"/>
  <c r="J22" i="1"/>
</calcChain>
</file>

<file path=xl/sharedStrings.xml><?xml version="1.0" encoding="utf-8"?>
<sst xmlns="http://schemas.openxmlformats.org/spreadsheetml/2006/main" count="65" uniqueCount="64">
  <si>
    <t>Приложение № 1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</si>
  <si>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</si>
  <si>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контрольное управление Новостибирской области</t>
  </si>
  <si>
    <t>(наименование главного администратора доходов областного бюджета Новосибирской области)</t>
  </si>
  <si>
    <t>тыс. рублей</t>
  </si>
  <si>
    <t>№ п/п</t>
  </si>
  <si>
    <t>Наименование дохода</t>
  </si>
  <si>
    <t>Код доходов</t>
  </si>
  <si>
    <t>Факт</t>
  </si>
  <si>
    <t>Оценка</t>
  </si>
  <si>
    <t>Прогноз</t>
  </si>
  <si>
    <t>факт 5 месяцев 2024 года</t>
  </si>
  <si>
    <t>факт 2024 года</t>
  </si>
  <si>
    <t>удельный вес (гр.1/гр.2*100) %</t>
  </si>
  <si>
    <t xml:space="preserve">план на 2025 год </t>
  </si>
  <si>
    <t>факт 5 месяцев 2025 года</t>
  </si>
  <si>
    <t>ожид. поступ. 2025 года</t>
  </si>
  <si>
    <t>Темп роста (гр.6/гр.2), %</t>
  </si>
  <si>
    <t>2026 год</t>
  </si>
  <si>
    <t>Темп роста (гр.8/гр.6), %</t>
  </si>
  <si>
    <t>2027 год</t>
  </si>
  <si>
    <t>Темп роста (гр.10/гр.8),%</t>
  </si>
  <si>
    <t>2028 год</t>
  </si>
  <si>
    <t>Темп роста (гр.12/гр.10), %</t>
  </si>
  <si>
    <t>Прочие доходы от оказания платных услуг (работ) получателями средств бюджетов субъектов Российской Федерации</t>
  </si>
  <si>
    <t>19711301992020000130</t>
  </si>
  <si>
    <t>Прочие доходы от компенсации затрат бюджетов субъектов Российской Федерации</t>
  </si>
  <si>
    <t>19711302992020000130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</si>
  <si>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</si>
  <si>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19711601072010000140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</si>
  <si>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</si>
  <si>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19711601152010000140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</si>
  <si>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</t>
  </si>
  <si>
    <t>19711601156010000140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</si>
  <si>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Федерации»</t>
  </si>
  <si>
    <t>19711601192010000140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</si>
  <si>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</si>
  <si>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19711601193010000140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</si>
  <si>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</si>
  <si>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19711601203010000140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</si>
  <si>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</si>
  <si>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19711607010020000140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</si>
  <si>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</si>
  <si>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19711607090020000140</t>
  </si>
  <si>
    <t>Платежи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 (за исключением государственного контракта, финансируемого за счет средств дорожного фонда субъекта Российской Федерации)</t>
  </si>
  <si>
    <t>19711610056020000140</t>
  </si>
  <si>
    <t>Платежи в целях возмещения ущерба при расторжении государственного контракта, заключенного с государственным органом субъекта РФ (казенным учреждением субъекта РФ), в связи с односторонним отказом исполнителя (подрядчика) от его исполнения (за исключением государственного контракта, финансируемого за счет средств дорожного фонда субъекта РФ)</t>
  </si>
  <si>
    <t>19711610076020000140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</si>
  <si>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 (за исключением доходов, направляемых на формирование дорожного фонда субъекта Российской Федерации, а также иных платежей в случае принятия решения финансовым органом субъекта Российской Федерации о раздельном учете задолженности)</t>
  </si>
  <si>
    <t>19711610122010000140</t>
  </si>
  <si>
    <t>Невыясненные поступления, зачисляемые в бюджеты субъектов РФ</t>
  </si>
  <si>
    <t>19711701020020000180</t>
  </si>
  <si>
    <t>Прочие неналоговые доходы бюджетов субъектов РФ</t>
  </si>
  <si>
    <t>19711705020020000180</t>
  </si>
  <si>
    <t>Прочие неналоговые доходы бюджетов субъектов РФ в части невыясненных поступлений, по которым не осуществлен возврат (уточнение) не позднее трех лет со дня их зачисления на единый счет бюджета субъекта РФ</t>
  </si>
  <si>
    <t>19711716000020000180</t>
  </si>
  <si>
    <t>ИТОГО по коду доходов</t>
  </si>
  <si>
    <t>СПРАВОЧНО: Информация о доходах государственных казенных учреждений Новосибирской области от оказания платных услуг для отражения соответствующих плановых назначений в расходной части бюджета на 2026-2028 годы в соответствии с Постановлением Правительства НСО от 29.01.2019 № 11-п</t>
  </si>
  <si>
    <r>
      <t xml:space="preserve">Руководитель _______________________                                                 </t>
    </r>
    <r>
      <rPr>
        <u/>
        <sz val="10"/>
        <color theme="1"/>
        <rFont val="Times New Roman"/>
      </rPr>
      <t>С.Л. Шарпф</t>
    </r>
  </si>
  <si>
    <t xml:space="preserve">                                             (подпись)                                                    (расшифровка подписи)</t>
  </si>
  <si>
    <t>"_____" ____________________ 2025 г.</t>
  </si>
  <si>
    <r>
      <t xml:space="preserve">Исполнитель _______________________                                         </t>
    </r>
    <r>
      <rPr>
        <u/>
        <sz val="10"/>
        <color theme="1"/>
        <rFont val="Times New Roman"/>
      </rPr>
      <t xml:space="preserve"> К.В. Спиридонов </t>
    </r>
  </si>
  <si>
    <t xml:space="preserve">                                            (подпись)                                                    (расшифровка подписи Ф.И.О.)</t>
  </si>
  <si>
    <t>Контактный телефон: (383)238-72-72 вн.6003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</si>
</sst>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_ ;[Red]\-#,##0.00\ "/>
    <numFmt numFmtId="166" formatCode="0.0%"/>
  </numFmts>
  <fonts count="20" x14ac:knownFonts="1">
    <font>
      <sz val="11"/>
      <color theme="1"/>
      <name val="Calibri"/>
      <scheme val="minor"/>
    </font>
    <font>
      <sz val="8"/>
      <name val="Arial"/>
    </font>
    <font>
      <b/>
      <sz val="11"/>
      <color theme="1"/>
      <name val="Calibri"/>
      <scheme val="minor"/>
    </font>
    <font>
      <i/>
      <sz val="8"/>
      <color indexed="23"/>
      <name val="Calibri"/>
      <scheme val="minor"/>
    </font>
    <font>
      <sz val="10"/>
      <name val="Arial Cyr"/>
    </font>
    <font>
      <sz val="11"/>
      <color indexed="62"/>
      <name val="Calibri"/>
      <scheme val="minor"/>
    </font>
    <font>
      <sz val="11"/>
      <name val="Calibri"/>
      <scheme val="minor"/>
    </font>
    <font>
      <sz val="11"/>
      <color theme="1"/>
      <name val="Times New Roman"/>
    </font>
    <font>
      <b/>
      <sz val="14"/>
      <color theme="1"/>
      <name val="Times New Roman"/>
    </font>
    <font>
      <u/>
      <sz val="11"/>
      <color theme="1"/>
      <name val="Times New Roman"/>
    </font>
    <font>
      <b/>
      <i/>
      <sz val="10"/>
      <color theme="1"/>
      <name val="Times New Roman"/>
    </font>
    <font>
      <sz val="10"/>
      <name val="Times New Roman"/>
    </font>
    <font>
      <b/>
      <sz val="11"/>
      <color theme="1"/>
      <name val="Times New Roman"/>
    </font>
    <font>
      <b/>
      <sz val="10"/>
      <name val="Times New Roman"/>
    </font>
    <font>
      <sz val="10"/>
      <color theme="1"/>
      <name val="Times New Roman"/>
    </font>
    <font>
      <sz val="10"/>
      <name val="Times New Roman"/>
    </font>
    <font>
      <b/>
      <sz val="10"/>
      <color theme="1"/>
      <name val="Times New Roman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u/>
      <sz val="10"/>
      <color theme="1"/>
      <name val="Times New Roman"/>
    </font>
  </fonts>
  <fills count="12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rgb="FFF8F8F8"/>
        <bgColor rgb="FFF8F8F8"/>
      </patternFill>
    </fill>
    <fill>
      <patternFill patternType="solid">
        <fgColor theme="0" tint="-0.14999847407452621"/>
        <bgColor theme="0" tint="-0.14999847407452621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4" fontId="1" fillId="0" borderId="1">
      <alignment horizontal="right" shrinkToFit="1"/>
    </xf>
    <xf numFmtId="0" fontId="18" fillId="0" borderId="2" applyNumberFormat="0">
      <alignment horizontal="right" vertical="top"/>
    </xf>
    <xf numFmtId="0" fontId="18" fillId="0" borderId="2" applyNumberFormat="0">
      <alignment horizontal="right" vertical="top"/>
    </xf>
    <xf numFmtId="0" fontId="18" fillId="2" borderId="2" applyNumberFormat="0">
      <alignment horizontal="right" vertical="top"/>
    </xf>
    <xf numFmtId="49" fontId="18" fillId="3" borderId="2">
      <alignment horizontal="left" vertical="top"/>
    </xf>
    <xf numFmtId="49" fontId="2" fillId="0" borderId="2">
      <alignment horizontal="left" vertical="top"/>
    </xf>
    <xf numFmtId="0" fontId="18" fillId="4" borderId="2">
      <alignment horizontal="left" vertical="top" wrapText="1"/>
    </xf>
    <xf numFmtId="0" fontId="2" fillId="0" borderId="2">
      <alignment horizontal="left" vertical="top" wrapText="1"/>
    </xf>
    <xf numFmtId="0" fontId="18" fillId="5" borderId="2">
      <alignment horizontal="left" vertical="top" wrapText="1"/>
    </xf>
    <xf numFmtId="0" fontId="18" fillId="6" borderId="2">
      <alignment horizontal="left" vertical="top" wrapText="1"/>
    </xf>
    <xf numFmtId="0" fontId="18" fillId="7" borderId="2">
      <alignment horizontal="left" vertical="top" wrapText="1"/>
    </xf>
    <xf numFmtId="0" fontId="18" fillId="8" borderId="2">
      <alignment horizontal="left" vertical="top" wrapText="1"/>
    </xf>
    <xf numFmtId="0" fontId="18" fillId="0" borderId="2">
      <alignment horizontal="left" vertical="top" wrapText="1"/>
    </xf>
    <xf numFmtId="0" fontId="3" fillId="0" borderId="0">
      <alignment horizontal="left" vertical="top"/>
    </xf>
    <xf numFmtId="0" fontId="4" fillId="0" borderId="0"/>
    <xf numFmtId="0" fontId="18" fillId="4" borderId="3" applyNumberFormat="0">
      <alignment horizontal="right" vertical="top"/>
    </xf>
    <xf numFmtId="0" fontId="18" fillId="5" borderId="3" applyNumberFormat="0">
      <alignment horizontal="right" vertical="top"/>
    </xf>
    <xf numFmtId="0" fontId="18" fillId="0" borderId="2" applyNumberFormat="0">
      <alignment horizontal="right" vertical="top"/>
    </xf>
    <xf numFmtId="0" fontId="18" fillId="0" borderId="2" applyNumberFormat="0">
      <alignment horizontal="right" vertical="top"/>
    </xf>
    <xf numFmtId="0" fontId="18" fillId="6" borderId="3" applyNumberFormat="0">
      <alignment horizontal="right" vertical="top"/>
    </xf>
    <xf numFmtId="0" fontId="18" fillId="0" borderId="2" applyNumberFormat="0">
      <alignment horizontal="right" vertical="top"/>
    </xf>
    <xf numFmtId="49" fontId="5" fillId="9" borderId="2">
      <alignment horizontal="left" vertical="top" wrapText="1"/>
    </xf>
    <xf numFmtId="49" fontId="6" fillId="0" borderId="2">
      <alignment horizontal="left" vertical="top" wrapText="1"/>
    </xf>
    <xf numFmtId="0" fontId="18" fillId="8" borderId="2">
      <alignment horizontal="left" vertical="top" wrapText="1"/>
    </xf>
    <xf numFmtId="0" fontId="18" fillId="0" borderId="2">
      <alignment horizontal="left" vertical="top" wrapText="1"/>
    </xf>
  </cellStyleXfs>
  <cellXfs count="53">
    <xf numFmtId="0" fontId="0" fillId="0" borderId="0" xfId="0"/>
    <xf numFmtId="0" fontId="0" fillId="0" borderId="0" xfId="0"/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2" xfId="15" applyFont="1" applyBorder="1" applyAlignment="1">
      <alignment horizontal="center" vertical="center" wrapText="1"/>
    </xf>
    <xf numFmtId="0" fontId="13" fillId="0" borderId="2" xfId="15" applyFont="1" applyBorder="1" applyAlignment="1">
      <alignment horizontal="center" vertical="center" wrapText="1"/>
    </xf>
    <xf numFmtId="164" fontId="13" fillId="0" borderId="2" xfId="15" applyNumberFormat="1" applyFont="1" applyBorder="1" applyAlignment="1">
      <alignment horizontal="center" vertical="center" wrapText="1"/>
    </xf>
    <xf numFmtId="0" fontId="11" fillId="0" borderId="0" xfId="15" applyFont="1" applyAlignment="1">
      <alignment horizontal="center" vertical="center" wrapText="1"/>
    </xf>
    <xf numFmtId="0" fontId="14" fillId="0" borderId="2" xfId="0" applyFont="1" applyBorder="1" applyAlignment="1">
      <alignment horizontal="center"/>
    </xf>
    <xf numFmtId="0" fontId="11" fillId="0" borderId="2" xfId="0" applyFont="1" applyBorder="1" applyAlignment="1">
      <alignment vertical="center" wrapText="1"/>
    </xf>
    <xf numFmtId="49" fontId="11" fillId="0" borderId="2" xfId="0" applyNumberFormat="1" applyFont="1" applyBorder="1" applyAlignment="1">
      <alignment horizontal="center"/>
    </xf>
    <xf numFmtId="164" fontId="11" fillId="0" borderId="2" xfId="0" applyNumberFormat="1" applyFont="1" applyBorder="1" applyAlignment="1">
      <alignment horizontal="right"/>
    </xf>
    <xf numFmtId="4" fontId="11" fillId="0" borderId="1" xfId="1" applyNumberFormat="1" applyFont="1" applyBorder="1" applyAlignment="1">
      <alignment horizontal="right" shrinkToFit="1"/>
    </xf>
    <xf numFmtId="164" fontId="11" fillId="0" borderId="0" xfId="15" applyNumberFormat="1" applyFont="1" applyAlignment="1">
      <alignment horizontal="right" wrapText="1"/>
    </xf>
    <xf numFmtId="164" fontId="11" fillId="0" borderId="4" xfId="0" applyNumberFormat="1" applyFont="1" applyBorder="1" applyAlignment="1">
      <alignment horizontal="right"/>
    </xf>
    <xf numFmtId="164" fontId="13" fillId="0" borderId="2" xfId="0" applyNumberFormat="1" applyFont="1" applyBorder="1" applyAlignment="1">
      <alignment horizontal="right"/>
    </xf>
    <xf numFmtId="164" fontId="13" fillId="10" borderId="2" xfId="15" applyNumberFormat="1" applyFont="1" applyFill="1" applyBorder="1" applyAlignment="1">
      <alignment horizontal="right" wrapText="1"/>
    </xf>
    <xf numFmtId="164" fontId="11" fillId="0" borderId="0" xfId="15" applyNumberFormat="1" applyFont="1" applyAlignment="1">
      <alignment horizontal="right" vertical="center" wrapText="1"/>
    </xf>
    <xf numFmtId="0" fontId="11" fillId="0" borderId="2" xfId="0" applyFont="1" applyBorder="1" applyAlignment="1">
      <alignment wrapText="1"/>
    </xf>
    <xf numFmtId="164" fontId="11" fillId="0" borderId="5" xfId="15" applyNumberFormat="1" applyFont="1" applyBorder="1" applyAlignment="1">
      <alignment horizontal="right" wrapText="1"/>
    </xf>
    <xf numFmtId="165" fontId="15" fillId="0" borderId="2" xfId="0" applyNumberFormat="1" applyFont="1" applyBorder="1" applyAlignment="1">
      <alignment horizontal="right"/>
    </xf>
    <xf numFmtId="164" fontId="13" fillId="0" borderId="6" xfId="0" applyNumberFormat="1" applyFont="1" applyBorder="1" applyAlignment="1">
      <alignment horizontal="right"/>
    </xf>
    <xf numFmtId="164" fontId="11" fillId="0" borderId="2" xfId="1" applyNumberFormat="1" applyFont="1" applyBorder="1" applyAlignment="1" applyProtection="1">
      <alignment horizontal="right" shrinkToFit="1"/>
    </xf>
    <xf numFmtId="164" fontId="11" fillId="0" borderId="1" xfId="1" applyNumberFormat="1" applyFont="1" applyBorder="1" applyAlignment="1" applyProtection="1">
      <alignment horizontal="right" shrinkToFit="1"/>
    </xf>
    <xf numFmtId="0" fontId="11" fillId="0" borderId="2" xfId="0" applyFont="1" applyBorder="1" applyAlignment="1">
      <alignment horizontal="left" vertical="center" wrapText="1"/>
    </xf>
    <xf numFmtId="164" fontId="11" fillId="0" borderId="2" xfId="15" applyNumberFormat="1" applyFont="1" applyBorder="1" applyAlignment="1">
      <alignment horizontal="right" wrapText="1"/>
    </xf>
    <xf numFmtId="0" fontId="11" fillId="0" borderId="2" xfId="0" applyFont="1" applyBorder="1" applyAlignment="1">
      <alignment horizontal="left" wrapText="1"/>
    </xf>
    <xf numFmtId="164" fontId="13" fillId="11" borderId="2" xfId="15" applyNumberFormat="1" applyFont="1" applyFill="1" applyBorder="1" applyAlignment="1">
      <alignment horizontal="right"/>
    </xf>
    <xf numFmtId="166" fontId="13" fillId="11" borderId="2" xfId="15" applyNumberFormat="1" applyFont="1" applyFill="1" applyBorder="1" applyAlignment="1">
      <alignment horizontal="right" vertical="center" wrapText="1"/>
    </xf>
    <xf numFmtId="164" fontId="13" fillId="11" borderId="2" xfId="15" applyNumberFormat="1" applyFont="1" applyFill="1" applyBorder="1" applyAlignment="1">
      <alignment horizontal="right" vertical="center" wrapText="1"/>
    </xf>
    <xf numFmtId="164" fontId="13" fillId="0" borderId="0" xfId="15" applyNumberFormat="1" applyFont="1" applyAlignment="1">
      <alignment horizontal="right" vertical="center" wrapText="1"/>
    </xf>
    <xf numFmtId="0" fontId="17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4" fillId="0" borderId="0" xfId="0" applyFont="1"/>
    <xf numFmtId="49" fontId="14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1" fillId="0" borderId="2" xfId="15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/>
    </xf>
    <xf numFmtId="0" fontId="16" fillId="11" borderId="5" xfId="0" applyFont="1" applyFill="1" applyBorder="1" applyAlignment="1">
      <alignment wrapText="1"/>
    </xf>
    <xf numFmtId="0" fontId="16" fillId="11" borderId="7" xfId="0" applyFont="1" applyFill="1" applyBorder="1" applyAlignment="1">
      <alignment wrapText="1"/>
    </xf>
    <xf numFmtId="0" fontId="0" fillId="0" borderId="6" xfId="0" applyBorder="1" applyAlignment="1">
      <alignment wrapText="1"/>
    </xf>
    <xf numFmtId="0" fontId="7" fillId="0" borderId="2" xfId="0" applyFont="1" applyBorder="1" applyAlignment="1">
      <alignment horizontal="left" vertical="top" wrapText="1"/>
    </xf>
    <xf numFmtId="0" fontId="14" fillId="0" borderId="0" xfId="0" applyFont="1" applyAlignment="1">
      <alignment horizontal="left"/>
    </xf>
  </cellXfs>
  <cellStyles count="26">
    <cellStyle name="xl45" xfId="1" xr:uid="{00000000-0005-0000-0000-000000000000}"/>
    <cellStyle name="Данные (редактируемые)" xfId="2" xr:uid="{00000000-0005-0000-0000-000001000000}"/>
    <cellStyle name="Данные (только для чтения)" xfId="3" xr:uid="{00000000-0005-0000-0000-000002000000}"/>
    <cellStyle name="Данные для удаления" xfId="4" xr:uid="{00000000-0005-0000-0000-000003000000}"/>
    <cellStyle name="Заголовки полей" xfId="5" xr:uid="{00000000-0005-0000-0000-000004000000}"/>
    <cellStyle name="Заголовки полей [печать]" xfId="6" xr:uid="{00000000-0005-0000-0000-000005000000}"/>
    <cellStyle name="Заголовок меры" xfId="7" xr:uid="{00000000-0005-0000-0000-000006000000}"/>
    <cellStyle name="Заголовок показателя [печать]" xfId="8" xr:uid="{00000000-0005-0000-0000-000007000000}"/>
    <cellStyle name="Заголовок показателя константы" xfId="9" xr:uid="{00000000-0005-0000-0000-000008000000}"/>
    <cellStyle name="Заголовок результата расчета" xfId="10" xr:uid="{00000000-0005-0000-0000-000009000000}"/>
    <cellStyle name="Заголовок свободного показателя" xfId="11" xr:uid="{00000000-0005-0000-0000-00000A000000}"/>
    <cellStyle name="Значение фильтра" xfId="12" xr:uid="{00000000-0005-0000-0000-00000B000000}"/>
    <cellStyle name="Значение фильтра [печать]" xfId="13" xr:uid="{00000000-0005-0000-0000-00000C000000}"/>
    <cellStyle name="Информация о задаче" xfId="14" xr:uid="{00000000-0005-0000-0000-00000D000000}"/>
    <cellStyle name="Обычный" xfId="0" builtinId="0"/>
    <cellStyle name="Обычный 2" xfId="15" xr:uid="{00000000-0005-0000-0000-00000F000000}"/>
    <cellStyle name="Отдельная ячейка" xfId="16" xr:uid="{00000000-0005-0000-0000-000010000000}"/>
    <cellStyle name="Отдельная ячейка - константа" xfId="17" xr:uid="{00000000-0005-0000-0000-000011000000}"/>
    <cellStyle name="Отдельная ячейка - константа [печать]" xfId="18" xr:uid="{00000000-0005-0000-0000-000012000000}"/>
    <cellStyle name="Отдельная ячейка [печать]" xfId="19" xr:uid="{00000000-0005-0000-0000-000013000000}"/>
    <cellStyle name="Отдельная ячейка-результат" xfId="20" xr:uid="{00000000-0005-0000-0000-000014000000}"/>
    <cellStyle name="Отдельная ячейка-результат [печать]" xfId="21" xr:uid="{00000000-0005-0000-0000-000015000000}"/>
    <cellStyle name="Свойства элементов измерения" xfId="22" xr:uid="{00000000-0005-0000-0000-000016000000}"/>
    <cellStyle name="Свойства элементов измерения [печать]" xfId="23" xr:uid="{00000000-0005-0000-0000-000017000000}"/>
    <cellStyle name="Элементы осей" xfId="24" xr:uid="{00000000-0005-0000-0000-000018000000}"/>
    <cellStyle name="Элементы осей [печать]" xfId="25" xr:uid="{00000000-0005-0000-0000-00001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8"/>
  <sheetViews>
    <sheetView tabSelected="1" view="pageBreakPreview" topLeftCell="A21" workbookViewId="0">
      <selection activeCell="I10" sqref="I10:I25"/>
    </sheetView>
  </sheetViews>
  <sheetFormatPr defaultColWidth="9.140625" defaultRowHeight="15" x14ac:dyDescent="0.25"/>
  <cols>
    <col min="1" max="1" width="3.85546875" style="1" customWidth="1"/>
    <col min="2" max="2" width="39.5703125" style="1" customWidth="1"/>
    <col min="3" max="3" width="21.28515625" style="1" bestFit="1" customWidth="1"/>
    <col min="4" max="5" width="11.7109375" style="1" customWidth="1"/>
    <col min="6" max="8" width="12.7109375" style="1" customWidth="1"/>
    <col min="9" max="15" width="11.7109375" style="1" customWidth="1"/>
    <col min="16" max="16" width="16.140625" style="1" customWidth="1"/>
    <col min="17" max="17" width="11.7109375" style="1" customWidth="1"/>
    <col min="18" max="16384" width="9.140625" style="1"/>
  </cols>
  <sheetData>
    <row r="1" spans="1:29" x14ac:dyDescent="0.25">
      <c r="P1" s="2" t="s">
        <v>0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18.75" x14ac:dyDescent="0.25">
      <c r="A2" s="41" t="s">
        <v>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3"/>
      <c r="R2" s="3"/>
    </row>
    <row r="3" spans="1:29" ht="15" customHeight="1" x14ac:dyDescent="0.25">
      <c r="M3" s="4"/>
      <c r="N3" s="4"/>
    </row>
    <row r="4" spans="1:29" ht="15" customHeight="1" x14ac:dyDescent="0.25">
      <c r="B4" s="42" t="s">
        <v>2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5"/>
    </row>
    <row r="5" spans="1:29" ht="15" customHeight="1" x14ac:dyDescent="0.25">
      <c r="B5" s="43" t="s">
        <v>3</v>
      </c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5"/>
      <c r="Q5" s="5"/>
    </row>
    <row r="6" spans="1:29" ht="15" customHeight="1" x14ac:dyDescent="0.25">
      <c r="B6" s="6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45" t="s">
        <v>4</v>
      </c>
      <c r="O6" s="45"/>
      <c r="P6" s="45"/>
      <c r="Q6" s="5"/>
    </row>
    <row r="7" spans="1:29" ht="15" customHeight="1" x14ac:dyDescent="0.25">
      <c r="A7" s="46" t="s">
        <v>5</v>
      </c>
      <c r="B7" s="46" t="s">
        <v>6</v>
      </c>
      <c r="C7" s="46" t="s">
        <v>7</v>
      </c>
      <c r="D7" s="47" t="s">
        <v>8</v>
      </c>
      <c r="E7" s="47"/>
      <c r="F7" s="47"/>
      <c r="G7" s="47"/>
      <c r="H7" s="47"/>
      <c r="I7" s="47" t="s">
        <v>9</v>
      </c>
      <c r="J7" s="47"/>
      <c r="K7" s="47" t="s">
        <v>10</v>
      </c>
      <c r="L7" s="47"/>
      <c r="M7" s="47"/>
      <c r="N7" s="47"/>
      <c r="O7" s="47"/>
      <c r="P7" s="47"/>
    </row>
    <row r="8" spans="1:29" ht="38.25" x14ac:dyDescent="0.25">
      <c r="A8" s="46"/>
      <c r="B8" s="46"/>
      <c r="C8" s="46"/>
      <c r="D8" s="7" t="s">
        <v>11</v>
      </c>
      <c r="E8" s="7" t="s">
        <v>12</v>
      </c>
      <c r="F8" s="7" t="s">
        <v>13</v>
      </c>
      <c r="G8" s="7" t="s">
        <v>14</v>
      </c>
      <c r="H8" s="7" t="s">
        <v>15</v>
      </c>
      <c r="I8" s="8" t="s">
        <v>16</v>
      </c>
      <c r="J8" s="7" t="s">
        <v>17</v>
      </c>
      <c r="K8" s="9" t="s">
        <v>18</v>
      </c>
      <c r="L8" s="7" t="s">
        <v>19</v>
      </c>
      <c r="M8" s="9" t="s">
        <v>20</v>
      </c>
      <c r="N8" s="7" t="s">
        <v>21</v>
      </c>
      <c r="O8" s="9" t="s">
        <v>22</v>
      </c>
      <c r="P8" s="7" t="s">
        <v>23</v>
      </c>
    </row>
    <row r="9" spans="1:29" x14ac:dyDescent="0.25">
      <c r="A9" s="46"/>
      <c r="B9" s="46"/>
      <c r="C9" s="46"/>
      <c r="D9" s="7">
        <v>1</v>
      </c>
      <c r="E9" s="7">
        <v>2</v>
      </c>
      <c r="F9" s="7">
        <v>3</v>
      </c>
      <c r="G9" s="7">
        <v>4</v>
      </c>
      <c r="H9" s="7">
        <v>5</v>
      </c>
      <c r="I9" s="7">
        <v>6</v>
      </c>
      <c r="J9" s="7">
        <v>7</v>
      </c>
      <c r="K9" s="7">
        <v>8</v>
      </c>
      <c r="L9" s="7">
        <v>9</v>
      </c>
      <c r="M9" s="7">
        <v>10</v>
      </c>
      <c r="N9" s="7">
        <v>11</v>
      </c>
      <c r="O9" s="7">
        <v>12</v>
      </c>
      <c r="P9" s="7">
        <v>13</v>
      </c>
      <c r="Q9" s="10"/>
    </row>
    <row r="10" spans="1:29" ht="38.25" x14ac:dyDescent="0.25">
      <c r="A10" s="11">
        <v>1</v>
      </c>
      <c r="B10" s="12" t="s">
        <v>24</v>
      </c>
      <c r="C10" s="13" t="s">
        <v>25</v>
      </c>
      <c r="D10" s="14">
        <f>21000/1000</f>
        <v>21</v>
      </c>
      <c r="E10" s="15">
        <v>236.5</v>
      </c>
      <c r="F10" s="14">
        <f t="shared" ref="F10:F27" si="0">(D10/E10)*100</f>
        <v>8.8794926004228341</v>
      </c>
      <c r="G10" s="16">
        <v>300</v>
      </c>
      <c r="H10" s="17">
        <v>57</v>
      </c>
      <c r="I10" s="18">
        <v>300</v>
      </c>
      <c r="J10" s="14">
        <f t="shared" ref="J10:J27" si="1">(I10/E10)*100</f>
        <v>126.84989429175475</v>
      </c>
      <c r="K10" s="19">
        <v>300</v>
      </c>
      <c r="L10" s="14">
        <f t="shared" ref="L10:L27" si="2">(K10/I10)*100</f>
        <v>100</v>
      </c>
      <c r="M10" s="19">
        <v>300</v>
      </c>
      <c r="N10" s="14">
        <f t="shared" ref="N10:N27" si="3">(M10/K10)*100</f>
        <v>100</v>
      </c>
      <c r="O10" s="19">
        <v>300</v>
      </c>
      <c r="P10" s="14">
        <f t="shared" ref="P10:P27" si="4">(O10/M10)*100</f>
        <v>100</v>
      </c>
      <c r="Q10" s="20"/>
    </row>
    <row r="11" spans="1:29" ht="26.25" x14ac:dyDescent="0.25">
      <c r="A11" s="11">
        <v>2</v>
      </c>
      <c r="B11" s="21" t="s">
        <v>26</v>
      </c>
      <c r="C11" s="13" t="s">
        <v>27</v>
      </c>
      <c r="D11" s="14">
        <f>40893.04/1000</f>
        <v>40.893039999999999</v>
      </c>
      <c r="E11" s="15">
        <v>159.96700000000001</v>
      </c>
      <c r="F11" s="14">
        <f t="shared" si="0"/>
        <v>25.563422455881522</v>
      </c>
      <c r="G11" s="22">
        <v>126.2</v>
      </c>
      <c r="H11" s="23">
        <v>96.616770000000002</v>
      </c>
      <c r="I11" s="24">
        <v>126.2</v>
      </c>
      <c r="J11" s="14">
        <f t="shared" si="1"/>
        <v>78.891271324710715</v>
      </c>
      <c r="K11" s="19">
        <v>131.19999999999999</v>
      </c>
      <c r="L11" s="14">
        <f t="shared" si="2"/>
        <v>103.96196513470682</v>
      </c>
      <c r="M11" s="19">
        <v>131.19999999999999</v>
      </c>
      <c r="N11" s="14">
        <f t="shared" si="3"/>
        <v>100</v>
      </c>
      <c r="O11" s="19">
        <v>131.19999999999999</v>
      </c>
      <c r="P11" s="14">
        <f t="shared" si="4"/>
        <v>100</v>
      </c>
      <c r="Q11" s="20"/>
    </row>
    <row r="12" spans="1:29" ht="114.75" x14ac:dyDescent="0.25">
      <c r="A12" s="11">
        <v>3</v>
      </c>
      <c r="B12" s="12" t="s">
        <v>28</v>
      </c>
      <c r="C12" s="13" t="s">
        <v>29</v>
      </c>
      <c r="D12" s="25">
        <f>117500/1000</f>
        <v>117.5</v>
      </c>
      <c r="E12" s="15">
        <v>340</v>
      </c>
      <c r="F12" s="14">
        <f t="shared" si="0"/>
        <v>34.558823529411761</v>
      </c>
      <c r="G12" s="16">
        <v>248.3</v>
      </c>
      <c r="H12" s="26">
        <v>62.5</v>
      </c>
      <c r="I12" s="18">
        <v>212</v>
      </c>
      <c r="J12" s="14">
        <f t="shared" si="1"/>
        <v>62.352941176470587</v>
      </c>
      <c r="K12" s="19">
        <v>200</v>
      </c>
      <c r="L12" s="14">
        <f t="shared" si="2"/>
        <v>94.339622641509436</v>
      </c>
      <c r="M12" s="19">
        <v>200</v>
      </c>
      <c r="N12" s="14">
        <f t="shared" si="3"/>
        <v>100</v>
      </c>
      <c r="O12" s="19">
        <v>200</v>
      </c>
      <c r="P12" s="14">
        <f t="shared" si="4"/>
        <v>100</v>
      </c>
      <c r="Q12" s="20"/>
    </row>
    <row r="13" spans="1:29" ht="153" x14ac:dyDescent="0.25">
      <c r="A13" s="11">
        <v>4</v>
      </c>
      <c r="B13" s="27" t="s">
        <v>30</v>
      </c>
      <c r="C13" s="13" t="s">
        <v>31</v>
      </c>
      <c r="D13" s="14">
        <f>400/1000</f>
        <v>0.4</v>
      </c>
      <c r="E13" s="14">
        <v>0.75</v>
      </c>
      <c r="F13" s="14">
        <v>0</v>
      </c>
      <c r="G13" s="28">
        <v>5.8</v>
      </c>
      <c r="H13" s="14">
        <v>1.05</v>
      </c>
      <c r="I13" s="18">
        <v>2</v>
      </c>
      <c r="J13" s="14">
        <f t="shared" si="1"/>
        <v>266.66666666666663</v>
      </c>
      <c r="K13" s="19">
        <v>0</v>
      </c>
      <c r="L13" s="14">
        <f t="shared" si="2"/>
        <v>0</v>
      </c>
      <c r="M13" s="19">
        <v>0</v>
      </c>
      <c r="N13" s="14">
        <v>0</v>
      </c>
      <c r="O13" s="19">
        <v>0</v>
      </c>
      <c r="P13" s="14">
        <v>0</v>
      </c>
      <c r="Q13" s="20"/>
    </row>
    <row r="14" spans="1:29" ht="191.25" x14ac:dyDescent="0.25">
      <c r="A14" s="11">
        <v>5</v>
      </c>
      <c r="B14" s="12" t="s">
        <v>32</v>
      </c>
      <c r="C14" s="13" t="s">
        <v>33</v>
      </c>
      <c r="D14" s="14">
        <f>20000/1000</f>
        <v>20</v>
      </c>
      <c r="E14" s="14">
        <v>70</v>
      </c>
      <c r="F14" s="14">
        <f t="shared" si="0"/>
        <v>28.571428571428569</v>
      </c>
      <c r="G14" s="16">
        <v>24.1</v>
      </c>
      <c r="H14" s="14">
        <v>40</v>
      </c>
      <c r="I14" s="18">
        <v>67</v>
      </c>
      <c r="J14" s="14">
        <f t="shared" si="1"/>
        <v>95.714285714285722</v>
      </c>
      <c r="K14" s="19">
        <v>51</v>
      </c>
      <c r="L14" s="14">
        <f t="shared" si="2"/>
        <v>76.119402985074629</v>
      </c>
      <c r="M14" s="19">
        <v>51</v>
      </c>
      <c r="N14" s="14">
        <f t="shared" si="3"/>
        <v>100</v>
      </c>
      <c r="O14" s="19">
        <v>51</v>
      </c>
      <c r="P14" s="14">
        <f t="shared" si="4"/>
        <v>100</v>
      </c>
      <c r="Q14" s="20"/>
    </row>
    <row r="15" spans="1:29" ht="115.5" x14ac:dyDescent="0.25">
      <c r="A15" s="11">
        <v>6</v>
      </c>
      <c r="B15" s="29" t="s">
        <v>34</v>
      </c>
      <c r="C15" s="13" t="s">
        <v>35</v>
      </c>
      <c r="D15" s="14">
        <f>60000/1000</f>
        <v>60</v>
      </c>
      <c r="E15" s="14">
        <f>80000/1000</f>
        <v>80</v>
      </c>
      <c r="F15" s="14">
        <f t="shared" si="0"/>
        <v>75</v>
      </c>
      <c r="G15" s="28">
        <v>60</v>
      </c>
      <c r="H15" s="14">
        <v>20</v>
      </c>
      <c r="I15" s="18">
        <v>55</v>
      </c>
      <c r="J15" s="14">
        <f t="shared" si="1"/>
        <v>68.75</v>
      </c>
      <c r="K15" s="19">
        <v>70</v>
      </c>
      <c r="L15" s="14">
        <f t="shared" si="2"/>
        <v>127.27272727272727</v>
      </c>
      <c r="M15" s="19">
        <v>70</v>
      </c>
      <c r="N15" s="14">
        <v>0</v>
      </c>
      <c r="O15" s="19">
        <v>70</v>
      </c>
      <c r="P15" s="14">
        <v>0</v>
      </c>
      <c r="Q15" s="20"/>
    </row>
    <row r="16" spans="1:29" ht="90" x14ac:dyDescent="0.25">
      <c r="A16" s="11">
        <v>7</v>
      </c>
      <c r="B16" s="21" t="s">
        <v>36</v>
      </c>
      <c r="C16" s="13" t="s">
        <v>37</v>
      </c>
      <c r="D16" s="14">
        <v>0</v>
      </c>
      <c r="E16" s="14">
        <v>0</v>
      </c>
      <c r="F16" s="14">
        <v>0</v>
      </c>
      <c r="G16" s="16">
        <v>0</v>
      </c>
      <c r="H16" s="14">
        <v>0</v>
      </c>
      <c r="I16" s="18">
        <v>0</v>
      </c>
      <c r="J16" s="14">
        <v>0</v>
      </c>
      <c r="K16" s="19">
        <v>0</v>
      </c>
      <c r="L16" s="14">
        <v>0</v>
      </c>
      <c r="M16" s="19">
        <v>0</v>
      </c>
      <c r="N16" s="14">
        <v>0</v>
      </c>
      <c r="O16" s="19">
        <v>0</v>
      </c>
      <c r="P16" s="14">
        <v>0</v>
      </c>
      <c r="Q16" s="20"/>
    </row>
    <row r="17" spans="1:20" ht="102.75" x14ac:dyDescent="0.25">
      <c r="A17" s="11">
        <v>8</v>
      </c>
      <c r="B17" s="21" t="s">
        <v>38</v>
      </c>
      <c r="C17" s="13" t="s">
        <v>39</v>
      </c>
      <c r="D17" s="14">
        <v>0</v>
      </c>
      <c r="E17" s="14">
        <v>0</v>
      </c>
      <c r="F17" s="14">
        <v>0</v>
      </c>
      <c r="G17" s="28">
        <v>0</v>
      </c>
      <c r="H17" s="14">
        <v>0</v>
      </c>
      <c r="I17" s="18">
        <v>0</v>
      </c>
      <c r="J17" s="14">
        <v>0</v>
      </c>
      <c r="K17" s="19">
        <v>0</v>
      </c>
      <c r="L17" s="14">
        <v>0</v>
      </c>
      <c r="M17" s="19">
        <v>0</v>
      </c>
      <c r="N17" s="14">
        <v>0</v>
      </c>
      <c r="O17" s="19">
        <v>0</v>
      </c>
      <c r="P17" s="14">
        <v>0</v>
      </c>
      <c r="Q17" s="20"/>
    </row>
    <row r="18" spans="1:20" ht="102.75" x14ac:dyDescent="0.25">
      <c r="A18" s="11">
        <v>9</v>
      </c>
      <c r="B18" s="21" t="s">
        <v>40</v>
      </c>
      <c r="C18" s="13" t="s">
        <v>41</v>
      </c>
      <c r="D18" s="14">
        <v>0</v>
      </c>
      <c r="E18" s="14">
        <v>0</v>
      </c>
      <c r="F18" s="14">
        <v>0</v>
      </c>
      <c r="G18" s="16">
        <v>9.6999999999999993</v>
      </c>
      <c r="H18" s="14">
        <v>0</v>
      </c>
      <c r="I18" s="18">
        <v>0</v>
      </c>
      <c r="J18" s="14">
        <v>0</v>
      </c>
      <c r="K18" s="19">
        <v>0</v>
      </c>
      <c r="L18" s="14">
        <v>0</v>
      </c>
      <c r="M18" s="19">
        <v>0</v>
      </c>
      <c r="N18" s="14">
        <v>0</v>
      </c>
      <c r="O18" s="19">
        <v>0</v>
      </c>
      <c r="P18" s="14">
        <v>0</v>
      </c>
      <c r="Q18" s="20"/>
    </row>
    <row r="19" spans="1:20" ht="102.75" x14ac:dyDescent="0.25">
      <c r="A19" s="11">
        <v>10</v>
      </c>
      <c r="B19" s="21" t="s">
        <v>42</v>
      </c>
      <c r="C19" s="13" t="s">
        <v>43</v>
      </c>
      <c r="D19" s="14">
        <v>0</v>
      </c>
      <c r="E19" s="15">
        <v>681.09387000000004</v>
      </c>
      <c r="F19" s="14">
        <f t="shared" si="0"/>
        <v>0</v>
      </c>
      <c r="G19" s="28">
        <v>75.7</v>
      </c>
      <c r="H19" s="14">
        <v>0</v>
      </c>
      <c r="I19" s="18">
        <v>75.7</v>
      </c>
      <c r="J19" s="14">
        <f t="shared" si="1"/>
        <v>11.114473838973179</v>
      </c>
      <c r="K19" s="19">
        <v>86.4</v>
      </c>
      <c r="L19" s="14">
        <f t="shared" si="2"/>
        <v>114.13474240422721</v>
      </c>
      <c r="M19" s="19">
        <v>86.4</v>
      </c>
      <c r="N19" s="14">
        <f t="shared" si="3"/>
        <v>100</v>
      </c>
      <c r="O19" s="19">
        <v>86.4</v>
      </c>
      <c r="P19" s="14">
        <f t="shared" si="4"/>
        <v>100</v>
      </c>
      <c r="Q19" s="20"/>
    </row>
    <row r="20" spans="1:20" ht="115.5" x14ac:dyDescent="0.25">
      <c r="A20" s="11">
        <v>11</v>
      </c>
      <c r="B20" s="29" t="s">
        <v>44</v>
      </c>
      <c r="C20" s="13" t="s">
        <v>45</v>
      </c>
      <c r="D20" s="14">
        <v>0</v>
      </c>
      <c r="E20" s="14">
        <v>0</v>
      </c>
      <c r="F20" s="14">
        <v>0</v>
      </c>
      <c r="G20" s="16">
        <v>0</v>
      </c>
      <c r="H20" s="14">
        <v>0</v>
      </c>
      <c r="I20" s="18">
        <v>0</v>
      </c>
      <c r="J20" s="14">
        <v>0</v>
      </c>
      <c r="K20" s="19">
        <v>0</v>
      </c>
      <c r="L20" s="14">
        <v>0</v>
      </c>
      <c r="M20" s="19">
        <v>0</v>
      </c>
      <c r="N20" s="14">
        <v>0</v>
      </c>
      <c r="O20" s="19">
        <v>0</v>
      </c>
      <c r="P20" s="14">
        <v>0</v>
      </c>
      <c r="Q20" s="20"/>
    </row>
    <row r="21" spans="1:20" ht="115.5" x14ac:dyDescent="0.25">
      <c r="A21" s="11">
        <v>12</v>
      </c>
      <c r="B21" s="29" t="s">
        <v>46</v>
      </c>
      <c r="C21" s="13" t="s">
        <v>47</v>
      </c>
      <c r="D21" s="14">
        <v>0</v>
      </c>
      <c r="E21" s="14">
        <v>0</v>
      </c>
      <c r="F21" s="14">
        <v>0</v>
      </c>
      <c r="G21" s="28">
        <v>0</v>
      </c>
      <c r="H21" s="14">
        <v>0</v>
      </c>
      <c r="I21" s="18">
        <v>0</v>
      </c>
      <c r="J21" s="14">
        <v>0</v>
      </c>
      <c r="K21" s="19">
        <v>0</v>
      </c>
      <c r="L21" s="14">
        <v>0</v>
      </c>
      <c r="M21" s="19">
        <v>0</v>
      </c>
      <c r="N21" s="14">
        <v>0</v>
      </c>
      <c r="O21" s="19">
        <v>0</v>
      </c>
      <c r="P21" s="14">
        <v>0</v>
      </c>
      <c r="Q21" s="20"/>
    </row>
    <row r="22" spans="1:20" ht="166.5" x14ac:dyDescent="0.25">
      <c r="A22" s="11">
        <v>13</v>
      </c>
      <c r="B22" s="21" t="s">
        <v>48</v>
      </c>
      <c r="C22" s="13" t="s">
        <v>49</v>
      </c>
      <c r="D22" s="14">
        <f>100000/1000</f>
        <v>100</v>
      </c>
      <c r="E22" s="14">
        <f>240000/1000</f>
        <v>240</v>
      </c>
      <c r="F22" s="14">
        <f t="shared" si="0"/>
        <v>41.666666666666671</v>
      </c>
      <c r="G22" s="16">
        <v>240</v>
      </c>
      <c r="H22" s="14">
        <f>100000/1000</f>
        <v>100</v>
      </c>
      <c r="I22" s="18">
        <v>240</v>
      </c>
      <c r="J22" s="14">
        <f t="shared" si="1"/>
        <v>100</v>
      </c>
      <c r="K22" s="19">
        <v>59.679430000000004</v>
      </c>
      <c r="L22" s="14">
        <f t="shared" si="2"/>
        <v>24.866429166666666</v>
      </c>
      <c r="M22" s="19">
        <v>0</v>
      </c>
      <c r="N22" s="14">
        <f t="shared" si="3"/>
        <v>0</v>
      </c>
      <c r="O22" s="19">
        <v>0</v>
      </c>
      <c r="P22" s="14">
        <v>0</v>
      </c>
      <c r="Q22" s="20"/>
    </row>
    <row r="23" spans="1:20" ht="26.25" x14ac:dyDescent="0.25">
      <c r="A23" s="11">
        <v>14</v>
      </c>
      <c r="B23" s="21" t="s">
        <v>50</v>
      </c>
      <c r="C23" s="13" t="s">
        <v>51</v>
      </c>
      <c r="D23" s="14">
        <v>0</v>
      </c>
      <c r="E23" s="14">
        <v>0</v>
      </c>
      <c r="F23" s="14">
        <v>0</v>
      </c>
      <c r="G23" s="28">
        <v>0</v>
      </c>
      <c r="H23" s="14">
        <v>0</v>
      </c>
      <c r="I23" s="18">
        <v>0</v>
      </c>
      <c r="J23" s="14">
        <v>0</v>
      </c>
      <c r="K23" s="19">
        <v>0</v>
      </c>
      <c r="L23" s="14">
        <v>0</v>
      </c>
      <c r="M23" s="19">
        <v>0</v>
      </c>
      <c r="N23" s="14">
        <v>0</v>
      </c>
      <c r="O23" s="19">
        <v>0</v>
      </c>
      <c r="P23" s="14">
        <v>0</v>
      </c>
      <c r="Q23" s="20"/>
    </row>
    <row r="24" spans="1:20" ht="26.25" x14ac:dyDescent="0.25">
      <c r="A24" s="11">
        <v>15</v>
      </c>
      <c r="B24" s="21" t="s">
        <v>52</v>
      </c>
      <c r="C24" s="13" t="s">
        <v>53</v>
      </c>
      <c r="D24" s="14">
        <v>0</v>
      </c>
      <c r="E24" s="14">
        <v>30</v>
      </c>
      <c r="F24" s="14">
        <v>0</v>
      </c>
      <c r="G24" s="16">
        <v>0</v>
      </c>
      <c r="H24" s="14">
        <v>0</v>
      </c>
      <c r="I24" s="18">
        <v>0</v>
      </c>
      <c r="J24" s="14">
        <v>0</v>
      </c>
      <c r="K24" s="19">
        <v>0</v>
      </c>
      <c r="L24" s="14">
        <v>0</v>
      </c>
      <c r="M24" s="19">
        <v>0</v>
      </c>
      <c r="N24" s="14">
        <v>0</v>
      </c>
      <c r="O24" s="19">
        <v>0</v>
      </c>
      <c r="P24" s="14">
        <v>0</v>
      </c>
      <c r="Q24" s="20"/>
    </row>
    <row r="25" spans="1:20" ht="77.25" x14ac:dyDescent="0.25">
      <c r="A25" s="11">
        <v>16</v>
      </c>
      <c r="B25" s="21" t="s">
        <v>54</v>
      </c>
      <c r="C25" s="13" t="s">
        <v>55</v>
      </c>
      <c r="D25" s="14">
        <v>0</v>
      </c>
      <c r="E25" s="14">
        <v>0</v>
      </c>
      <c r="F25" s="14">
        <v>0</v>
      </c>
      <c r="G25" s="28">
        <v>0</v>
      </c>
      <c r="H25" s="14">
        <v>0</v>
      </c>
      <c r="I25" s="18">
        <v>0</v>
      </c>
      <c r="J25" s="14">
        <v>0</v>
      </c>
      <c r="K25" s="19">
        <v>0</v>
      </c>
      <c r="L25" s="14">
        <v>0</v>
      </c>
      <c r="M25" s="19">
        <v>0</v>
      </c>
      <c r="N25" s="14">
        <v>0</v>
      </c>
      <c r="O25" s="19">
        <v>0</v>
      </c>
      <c r="P25" s="14">
        <v>0</v>
      </c>
      <c r="Q25" s="20"/>
    </row>
    <row r="26" spans="1:20" x14ac:dyDescent="0.25">
      <c r="A26" s="48" t="s">
        <v>56</v>
      </c>
      <c r="B26" s="49"/>
      <c r="C26" s="50"/>
      <c r="D26" s="30">
        <f>SUM(D10:D23)</f>
        <v>359.79304000000002</v>
      </c>
      <c r="E26" s="30">
        <f>SUM(E10:E25)</f>
        <v>1838.31087</v>
      </c>
      <c r="F26" s="31"/>
      <c r="G26" s="32">
        <f>SUM(G10:G25)</f>
        <v>1089.8000000000002</v>
      </c>
      <c r="H26" s="32">
        <f t="shared" ref="H26:O26" si="5">SUM(H10:H25)</f>
        <v>377.16677000000004</v>
      </c>
      <c r="I26" s="32">
        <f>SUM(I10:I25)</f>
        <v>1077.9000000000001</v>
      </c>
      <c r="J26" s="32"/>
      <c r="K26" s="32">
        <f t="shared" si="5"/>
        <v>898.27943000000005</v>
      </c>
      <c r="L26" s="32"/>
      <c r="M26" s="32">
        <f t="shared" si="5"/>
        <v>838.6</v>
      </c>
      <c r="N26" s="32"/>
      <c r="O26" s="32">
        <f t="shared" si="5"/>
        <v>838.6</v>
      </c>
      <c r="P26" s="32"/>
      <c r="Q26" s="33"/>
    </row>
    <row r="27" spans="1:20" ht="97.15" customHeight="1" x14ac:dyDescent="0.25">
      <c r="A27" s="51" t="s">
        <v>57</v>
      </c>
      <c r="B27" s="51"/>
      <c r="C27" s="13" t="s">
        <v>25</v>
      </c>
      <c r="D27" s="14">
        <f>21000/1000</f>
        <v>21</v>
      </c>
      <c r="E27" s="15">
        <v>236.5</v>
      </c>
      <c r="F27" s="14">
        <f t="shared" si="0"/>
        <v>8.8794926004228341</v>
      </c>
      <c r="G27" s="14">
        <v>300</v>
      </c>
      <c r="H27" s="14">
        <f>21000/1000</f>
        <v>21</v>
      </c>
      <c r="I27" s="14">
        <v>300</v>
      </c>
      <c r="J27" s="14">
        <f t="shared" si="1"/>
        <v>126.84989429175475</v>
      </c>
      <c r="K27" s="19">
        <v>300</v>
      </c>
      <c r="L27" s="14">
        <f t="shared" si="2"/>
        <v>100</v>
      </c>
      <c r="M27" s="19">
        <v>300</v>
      </c>
      <c r="N27" s="14">
        <f t="shared" si="3"/>
        <v>100</v>
      </c>
      <c r="O27" s="19">
        <v>300</v>
      </c>
      <c r="P27" s="14">
        <f t="shared" si="4"/>
        <v>100</v>
      </c>
      <c r="Q27" s="34"/>
      <c r="R27" s="34"/>
      <c r="S27" s="34"/>
      <c r="T27" s="34"/>
    </row>
    <row r="28" spans="1:20" ht="16.5" customHeight="1" x14ac:dyDescent="0.25">
      <c r="A28" s="35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4"/>
      <c r="R28" s="34"/>
      <c r="S28" s="34"/>
      <c r="T28" s="34"/>
    </row>
    <row r="29" spans="1:20" x14ac:dyDescent="0.25">
      <c r="B29" s="37"/>
      <c r="C29" s="37"/>
      <c r="D29" s="38"/>
      <c r="E29" s="38"/>
      <c r="F29" s="38"/>
      <c r="G29" s="38"/>
      <c r="H29" s="38"/>
      <c r="I29" s="38"/>
      <c r="K29" s="38"/>
      <c r="L29" s="38"/>
      <c r="M29" s="38"/>
      <c r="N29" s="38"/>
      <c r="O29" s="38"/>
      <c r="P29" s="38"/>
    </row>
    <row r="30" spans="1:20" x14ac:dyDescent="0.25">
      <c r="A30" s="39"/>
      <c r="B30" s="52" t="s">
        <v>58</v>
      </c>
      <c r="C30" s="52"/>
      <c r="D30" s="52"/>
      <c r="E30" s="52"/>
      <c r="F30" s="52"/>
      <c r="G30" s="52"/>
    </row>
    <row r="31" spans="1:20" x14ac:dyDescent="0.25">
      <c r="A31" s="39"/>
      <c r="B31" s="52" t="s">
        <v>59</v>
      </c>
      <c r="C31" s="52"/>
      <c r="D31" s="52"/>
      <c r="E31" s="52"/>
      <c r="F31" s="52"/>
      <c r="G31" s="52"/>
    </row>
    <row r="32" spans="1:20" x14ac:dyDescent="0.25">
      <c r="B32" s="39"/>
      <c r="C32" s="40"/>
      <c r="D32" s="39"/>
      <c r="E32" s="39"/>
      <c r="F32" s="39"/>
      <c r="G32" s="39"/>
    </row>
    <row r="33" spans="2:7" x14ac:dyDescent="0.25">
      <c r="B33" s="39" t="s">
        <v>60</v>
      </c>
      <c r="C33" s="40"/>
      <c r="D33" s="39"/>
      <c r="E33" s="39"/>
      <c r="F33" s="39"/>
      <c r="G33" s="39"/>
    </row>
    <row r="34" spans="2:7" x14ac:dyDescent="0.25">
      <c r="B34" s="39"/>
      <c r="C34" s="40"/>
      <c r="D34" s="39"/>
      <c r="E34" s="39"/>
      <c r="F34" s="39"/>
      <c r="G34" s="39"/>
    </row>
    <row r="35" spans="2:7" x14ac:dyDescent="0.25">
      <c r="B35" s="52" t="s">
        <v>61</v>
      </c>
      <c r="C35" s="52"/>
      <c r="D35" s="52"/>
      <c r="E35" s="52"/>
      <c r="F35" s="52"/>
      <c r="G35" s="52"/>
    </row>
    <row r="36" spans="2:7" x14ac:dyDescent="0.25">
      <c r="B36" s="52" t="s">
        <v>62</v>
      </c>
      <c r="C36" s="52"/>
      <c r="D36" s="52"/>
      <c r="E36" s="52"/>
      <c r="F36" s="52"/>
      <c r="G36" s="52"/>
    </row>
    <row r="37" spans="2:7" x14ac:dyDescent="0.25">
      <c r="B37" s="39"/>
      <c r="C37" s="40"/>
      <c r="D37" s="39"/>
      <c r="E37" s="39"/>
      <c r="F37" s="39"/>
      <c r="G37" s="39"/>
    </row>
    <row r="38" spans="2:7" x14ac:dyDescent="0.25">
      <c r="B38" s="39" t="s">
        <v>63</v>
      </c>
      <c r="C38" s="40"/>
      <c r="D38" s="39"/>
      <c r="E38" s="39"/>
      <c r="F38" s="39"/>
      <c r="G38" s="39"/>
    </row>
  </sheetData>
  <mergeCells count="16">
    <mergeCell ref="B36:G36"/>
    <mergeCell ref="A26:C26"/>
    <mergeCell ref="A27:B27"/>
    <mergeCell ref="B30:G30"/>
    <mergeCell ref="B31:G31"/>
    <mergeCell ref="B35:G35"/>
    <mergeCell ref="A2:P2"/>
    <mergeCell ref="B4:P4"/>
    <mergeCell ref="B5:O5"/>
    <mergeCell ref="N6:P6"/>
    <mergeCell ref="A7:A9"/>
    <mergeCell ref="B7:B9"/>
    <mergeCell ref="C7:C9"/>
    <mergeCell ref="D7:H7"/>
    <mergeCell ref="I7:J7"/>
    <mergeCell ref="K7:P7"/>
  </mergeCells>
  <pageMargins left="0.31496062992125984" right="0.31496062992125984" top="0.74803149606299213" bottom="0.74803149606299213" header="0.31496062992125984" footer="0.31496062992125984"/>
  <pageSetup paperSize="9" scale="61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неналоговые и гос.пошлина</vt:lpstr>
      <vt:lpstr>'неналоговые и гос.пошлина'!Print_Titles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Коновалова Елена Сергеевна</cp:lastModifiedBy>
  <cp:revision>6</cp:revision>
  <dcterms:created xsi:type="dcterms:W3CDTF">2013-05-28T06:20:25Z</dcterms:created>
  <dcterms:modified xsi:type="dcterms:W3CDTF">2025-07-18T08:01:36Z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